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EB5C093-D0E7-4DC6-81E3-3F1FB83EE3C8}" xr6:coauthVersionLast="47" xr6:coauthVersionMax="47" xr10:uidLastSave="{00000000-0000-0000-0000-000000000000}"/>
  <bookViews>
    <workbookView xWindow="25200" yWindow="2160" windowWidth="17280" windowHeight="8964" xr2:uid="{00000000-000D-0000-FFFF-FFFF00000000}"/>
  </bookViews>
  <sheets>
    <sheet name="IRPFEstimado" sheetId="2" r:id="rId1"/>
    <sheet name="Hoja1" sheetId="3" r:id="rId2"/>
  </sheets>
  <calcPr calcId="191029"/>
</workbook>
</file>

<file path=xl/calcChain.xml><?xml version="1.0" encoding="utf-8"?>
<calcChain xmlns="http://schemas.openxmlformats.org/spreadsheetml/2006/main">
  <c r="E13" i="2" l="1"/>
  <c r="B10" i="2"/>
  <c r="B11" i="2"/>
  <c r="C16" i="2"/>
  <c r="F13" i="2" s="1"/>
  <c r="C8" i="2" l="1"/>
  <c r="F8" i="2" l="1"/>
  <c r="B9" i="2"/>
  <c r="E9" i="2" s="1"/>
  <c r="E8" i="2"/>
  <c r="E10" i="2"/>
  <c r="F10" i="2"/>
  <c r="C10" i="2"/>
  <c r="C11" i="2" s="1"/>
  <c r="F12" i="2" s="1"/>
  <c r="F9" i="2" l="1"/>
  <c r="E12" i="2"/>
  <c r="E11" i="2"/>
  <c r="F11" i="2"/>
  <c r="F14" i="2" l="1"/>
  <c r="C18" i="2" s="1"/>
  <c r="C20" i="2" s="1"/>
  <c r="E14" i="2"/>
  <c r="C22" i="2" l="1"/>
  <c r="C17" i="2"/>
  <c r="C19" i="2" s="1"/>
</calcChain>
</file>

<file path=xl/sharedStrings.xml><?xml version="1.0" encoding="utf-8"?>
<sst xmlns="http://schemas.openxmlformats.org/spreadsheetml/2006/main" count="14" uniqueCount="14">
  <si>
    <t>Tipo Marginal</t>
  </si>
  <si>
    <t>Base Imponible</t>
  </si>
  <si>
    <t>Tipo Medio</t>
  </si>
  <si>
    <t>Límite Base 
Imponible</t>
  </si>
  <si>
    <t>VENTAJA FISCAL</t>
  </si>
  <si>
    <t>Aportación</t>
  </si>
  <si>
    <t>IRPF del Tramo con Aportación</t>
  </si>
  <si>
    <t>Base Imp. Aport.</t>
  </si>
  <si>
    <t>Tipo Medio Aport.</t>
  </si>
  <si>
    <t>IRPF del Tramo sin Aportación</t>
  </si>
  <si>
    <t>Tramo Base Imponible</t>
  </si>
  <si>
    <t>IRPF con Aport.</t>
  </si>
  <si>
    <t>IRPF sin Aport.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</si>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</sst>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164" fontId="0" fillId="0" borderId="0" xfId="0" applyNumberFormat="1"/>
    <xf numFmtId="7" fontId="0" fillId="0" borderId="0" xfId="0" applyNumberFormat="1"/>
    <xf numFmtId="0" fontId="2" fillId="0" borderId="0" xfId="0" applyFont="1"/>
    <xf numFmtId="7" fontId="2" fillId="0" borderId="0" xfId="0" applyNumberFormat="1" applyFont="1"/>
    <xf numFmtId="0" fontId="1" fillId="2" borderId="0" xfId="0" applyFont="1" applyFill="1"/>
    <xf numFmtId="0" fontId="1" fillId="2" borderId="1" xfId="0" applyFont="1" applyFill="1" applyBorder="1"/>
    <xf numFmtId="164" fontId="0" fillId="3" borderId="1" xfId="0" applyNumberFormat="1" applyFill="1" applyBorder="1"/>
    <xf numFmtId="7" fontId="0" fillId="3" borderId="1" xfId="0" applyNumberFormat="1" applyFill="1" applyBorder="1"/>
    <xf numFmtId="10" fontId="0" fillId="3" borderId="1" xfId="0" applyNumberFormat="1" applyFill="1" applyBorder="1"/>
    <xf numFmtId="4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2"/>
  <sheetViews>
    <sheetView tabSelected="1" topLeftCell="A8" workbookViewId="0">
      <selection activeCell="H12" sqref="H12"/>
    </sheetView>
  </sheetViews>
  <sheetFormatPr baseColWidth="10" defaultRowHeight="14.4" x14ac:dyDescent="0.3"/>
  <cols>
    <col min="1" max="1" width="6.77734375" customWidth="1"/>
    <col min="2" max="2" width="16.6640625" customWidth="1"/>
    <col min="3" max="3" width="13.6640625" customWidth="1"/>
    <col min="4" max="4" width="11.6640625" customWidth="1"/>
    <col min="5" max="5" width="16.5546875" customWidth="1"/>
    <col min="6" max="6" width="14.6640625" customWidth="1"/>
  </cols>
  <sheetData>
    <row r="3" spans="2:6" x14ac:dyDescent="0.3">
      <c r="B3" s="6" t="s">
        <v>1</v>
      </c>
      <c r="C3" s="2">
        <v>80000</v>
      </c>
    </row>
    <row r="4" spans="2:6" x14ac:dyDescent="0.3">
      <c r="B4" s="6" t="s">
        <v>5</v>
      </c>
      <c r="C4" s="2">
        <v>10000</v>
      </c>
    </row>
    <row r="7" spans="2:6" ht="28.8" x14ac:dyDescent="0.3">
      <c r="B7" s="12" t="s">
        <v>10</v>
      </c>
      <c r="C7" s="12" t="s">
        <v>3</v>
      </c>
      <c r="D7" s="12" t="s">
        <v>0</v>
      </c>
      <c r="E7" s="12" t="s">
        <v>9</v>
      </c>
      <c r="F7" s="12" t="s">
        <v>6</v>
      </c>
    </row>
    <row r="8" spans="2:6" x14ac:dyDescent="0.3">
      <c r="B8" s="11">
        <v>12450</v>
      </c>
      <c r="C8" s="11">
        <f>B8</f>
        <v>12450</v>
      </c>
      <c r="D8" s="10">
        <v>0.19</v>
      </c>
      <c r="E8" s="9">
        <f>IF($C$3&gt;=C8, C8*D8, IF($C$3&lt;C8,$C$3*D8,0))</f>
        <v>2365.5</v>
      </c>
      <c r="F8" s="9">
        <f>IF($C$16&gt;=C8, C8*D8, IF($C$16&lt;C8,$C$16*D8,0))</f>
        <v>2365.5</v>
      </c>
    </row>
    <row r="9" spans="2:6" x14ac:dyDescent="0.3">
      <c r="B9" s="11">
        <f>C9-C8</f>
        <v>7749</v>
      </c>
      <c r="C9" s="11">
        <v>20199</v>
      </c>
      <c r="D9" s="10">
        <v>0.24</v>
      </c>
      <c r="E9" s="9">
        <f>IF($C$3-C8&gt;=B9, B9*D9, IF($C$3&lt;C8,0,($C$3-C8)*D9))</f>
        <v>1859.76</v>
      </c>
      <c r="F9" s="9">
        <f>IF($C$16-C8&gt;=B9, B9*D9, IF($C$16&lt;C8,0,($C$16-C8)*D9))</f>
        <v>1859.76</v>
      </c>
    </row>
    <row r="10" spans="2:6" x14ac:dyDescent="0.3">
      <c r="B10" s="11">
        <f>15000</f>
        <v>15000</v>
      </c>
      <c r="C10" s="11">
        <f t="shared" ref="C10:C11" si="0">C9+B10</f>
        <v>35199</v>
      </c>
      <c r="D10" s="10">
        <v>0.3</v>
      </c>
      <c r="E10" s="9">
        <f>IF($C$3-C9&gt;=B10, B10*D10, IF($C$3&lt;C9,0,($C$3-C9)*D10))</f>
        <v>4500</v>
      </c>
      <c r="F10" s="9">
        <f>IF($C$16-C9&gt;=B10, B10*D10, IF($C$16&lt;C9,0,($C$16-C9)*D10))</f>
        <v>4500</v>
      </c>
    </row>
    <row r="11" spans="2:6" x14ac:dyDescent="0.3">
      <c r="B11" s="11">
        <f>24800</f>
        <v>24800</v>
      </c>
      <c r="C11" s="11">
        <f t="shared" si="0"/>
        <v>59999</v>
      </c>
      <c r="D11" s="10">
        <v>0.37</v>
      </c>
      <c r="E11" s="9">
        <f>IF($C$3-C10&gt;=B11, B11*D11, IF($C$3&lt;C10,0,($C$3-C10)*D11))</f>
        <v>9176</v>
      </c>
      <c r="F11" s="9">
        <f>IF($C$16-C10&gt;=B11, B11*D11, IF($C$16&lt;C10,0,($C$16-C10)*D11))</f>
        <v>9176</v>
      </c>
    </row>
    <row r="12" spans="2:6" x14ac:dyDescent="0.3">
      <c r="B12" s="11">
        <v>240000</v>
      </c>
      <c r="C12" s="11">
        <v>299999</v>
      </c>
      <c r="D12" s="10">
        <v>0.45</v>
      </c>
      <c r="E12" s="9">
        <f>IF($C$3-C11&gt;=B12, B12*D12, IF($C$3&lt;C11,0,($C$3-C11)*D12))</f>
        <v>9000.4500000000007</v>
      </c>
      <c r="F12" s="9">
        <f>IF($C$16-C11&gt;=B12, B12*D12, IF($C$16&lt;C11,0,($C$16-C11)*D12))</f>
        <v>4500.45</v>
      </c>
    </row>
    <row r="13" spans="2:6" x14ac:dyDescent="0.3">
      <c r="B13" s="11">
        <v>300000</v>
      </c>
      <c r="C13" s="13" t="s">
        <v>13</v>
      </c>
      <c r="D13" s="10">
        <v>0.47</v>
      </c>
      <c r="E13" s="9">
        <f>IF($C$3&gt;=B13, ($C$3-C12)*D13, 0)</f>
        <v>0</v>
      </c>
      <c r="F13" s="9">
        <f>IF($C$16&gt;=B13, ($C$16-C12)*D13, 0)</f>
        <v>0</v>
      </c>
    </row>
    <row r="14" spans="2:6" x14ac:dyDescent="0.3">
      <c r="D14" s="1"/>
      <c r="E14" s="3">
        <f>SUM(E8:E13)</f>
        <v>26901.710000000003</v>
      </c>
      <c r="F14" s="3">
        <f>SUM(F8:F13)</f>
        <v>22401.710000000003</v>
      </c>
    </row>
    <row r="15" spans="2:6" x14ac:dyDescent="0.3">
      <c r="D15" s="1"/>
      <c r="E15" s="1"/>
      <c r="F15" s="1"/>
    </row>
    <row r="16" spans="2:6" x14ac:dyDescent="0.3">
      <c r="B16" s="7" t="s">
        <v>7</v>
      </c>
      <c r="C16" s="8">
        <f>IF(C3-C4&gt;0,C3-C4,0)</f>
        <v>70000</v>
      </c>
    </row>
    <row r="17" spans="2:6" x14ac:dyDescent="0.3">
      <c r="B17" s="7" t="s">
        <v>12</v>
      </c>
      <c r="C17" s="9">
        <f>E14</f>
        <v>26901.710000000003</v>
      </c>
    </row>
    <row r="18" spans="2:6" x14ac:dyDescent="0.3">
      <c r="B18" s="7" t="s">
        <v>11</v>
      </c>
      <c r="C18" s="9">
        <f>F14</f>
        <v>22401.710000000003</v>
      </c>
      <c r="F18" s="1"/>
    </row>
    <row r="19" spans="2:6" x14ac:dyDescent="0.3">
      <c r="B19" s="7" t="s">
        <v>2</v>
      </c>
      <c r="C19" s="10">
        <f>C17/C3</f>
        <v>0.33627137500000004</v>
      </c>
      <c r="F19" s="1"/>
    </row>
    <row r="20" spans="2:6" x14ac:dyDescent="0.3">
      <c r="B20" s="7" t="s">
        <v>8</v>
      </c>
      <c r="C20" s="10">
        <f>C18/C16</f>
        <v>0.3200244285714286</v>
      </c>
    </row>
    <row r="21" spans="2:6" x14ac:dyDescent="0.3">
      <c r="C21" s="1"/>
    </row>
    <row r="22" spans="2:6" ht="15.6" x14ac:dyDescent="0.3">
      <c r="B22" s="4" t="s">
        <v>4</v>
      </c>
      <c r="C22" s="5">
        <f>E14-F14</f>
        <v>4500</v>
      </c>
      <c r="D22" s="1"/>
      <c r="E22" s="1"/>
      <c r="F22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5"/>
  <sheetViews>
    <sheetView workbookViewId="0">
      <selection activeCell="F17" sqref="F17"/>
    </sheetView>
  </sheetViews>
  <sheetFormatPr baseColWidth="10" defaultRowHeight="14.4" x14ac:dyDescent="0.3"/>
  <cols>
    <col min="2" max="2" width="15.5546875" customWidth="1"/>
    <col min="3" max="3" width="13" customWidth="1"/>
    <col min="4" max="4" width="11.6640625" customWidth="1"/>
    <col min="5" max="5" width="12.109375" customWidth="1"/>
  </cols>
  <sheetData>
    <row r="3" spans="3:3" x14ac:dyDescent="0.3">
      <c r="C3" s="2"/>
    </row>
    <row r="4" spans="3:3" x14ac:dyDescent="0.3">
      <c r="C4" s="2"/>
    </row>
    <row r="5" spans="3:3" x14ac:dyDescent="0.3">
      <c r="C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IRPFEstimado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2024-04-13T20:39:00Z</dcterms:modified>
</cp:coreProperties>
</file>